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definedNames>
    <definedName function="false" hidden="false" localSheetId="0" name="_xlnm.Print_Area" vbProcedure="false">Sheet1!$A$1:$J$23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<sst xmlns="http://schemas.openxmlformats.org/spreadsheetml/2006/main" count="39" uniqueCount="37">
  <si>
    <t xml:space="preserve">Weight and Balance Worksheet for Pegasus N70FP Serial # 202</t>
  </si>
  <si>
    <t xml:space="preserve">June</t>
  </si>
  <si>
    <t xml:space="preserve">OBJECT</t>
  </si>
  <si>
    <t xml:space="preserve">   Weight     </t>
  </si>
  <si>
    <t xml:space="preserve">Max</t>
  </si>
  <si>
    <t xml:space="preserve">Lever</t>
  </si>
  <si>
    <t xml:space="preserve">Moment</t>
  </si>
  <si>
    <t xml:space="preserve">Center of gravity</t>
  </si>
  <si>
    <t xml:space="preserve">Wing loading</t>
  </si>
  <si>
    <t xml:space="preserve">lbs</t>
  </si>
  <si>
    <t xml:space="preserve">kg</t>
  </si>
  <si>
    <t xml:space="preserve">m</t>
  </si>
  <si>
    <t xml:space="preserve">kg-m</t>
  </si>
  <si>
    <t xml:space="preserve">% rear limit</t>
  </si>
  <si>
    <t xml:space="preserve">kg/m2</t>
  </si>
  <si>
    <t xml:space="preserve">lbs/ft2</t>
  </si>
  <si>
    <t xml:space="preserve">Glider</t>
  </si>
  <si>
    <t xml:space="preserve">Radio</t>
  </si>
  <si>
    <t xml:space="preserve">S100 vario + S2 Tablet</t>
  </si>
  <si>
    <t xml:space="preserve">Transponder</t>
  </si>
  <si>
    <t xml:space="preserve">Front Water Ballast</t>
  </si>
  <si>
    <t xml:space="preserve">Rear Water Ballast</t>
  </si>
  <si>
    <t xml:space="preserve">Rear Tanks</t>
  </si>
  <si>
    <t xml:space="preserve">Batteries plus box</t>
  </si>
  <si>
    <t xml:space="preserve">Front ballast</t>
  </si>
  <si>
    <t xml:space="preserve">Rear ballast</t>
  </si>
  <si>
    <t xml:space="preserve">Oxygen</t>
  </si>
  <si>
    <t xml:space="preserve">max load 380kg (838 lbs)</t>
  </si>
  <si>
    <t xml:space="preserve">Parachute</t>
  </si>
  <si>
    <t xml:space="preserve">max cg .375m</t>
  </si>
  <si>
    <t xml:space="preserve">Pilot</t>
  </si>
  <si>
    <t xml:space="preserve">Empty ship minimum</t>
  </si>
  <si>
    <t xml:space="preserve">Dry</t>
  </si>
  <si>
    <t xml:space="preserve">Dry + Oxygen</t>
  </si>
  <si>
    <t xml:space="preserve">Wet (Front)</t>
  </si>
  <si>
    <t xml:space="preserve">Wet(Front) + Oxygen</t>
  </si>
  <si>
    <t xml:space="preserve">Wet (Front+Rear)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</si>
</sst>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.00"/>
    <numFmt numFmtId="167" formatCode="0.000"/>
  </numFmts>
  <fonts count="1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0"/>
      <charset val="1"/>
    </font>
    <font>
      <b val="true"/>
      <sz val="12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RowHeight="12.75" zeroHeight="false" outlineLevelRow="0" outlineLevelCol="0"/>
  <cols>
    <col collapsed="false" customWidth="true" hidden="false" outlineLevel="0" max="1" min="1" style="0" width="19.45"/>
    <col collapsed="false" customWidth="true" hidden="false" outlineLevel="0" max="2" min="2" style="0" width="8.06"/>
    <col collapsed="false" customWidth="true" hidden="false" outlineLevel="0" max="3" min="3" style="0" width="12.64"/>
    <col collapsed="false" customWidth="true" hidden="false" outlineLevel="0" max="4" min="4" style="0" width="7.36"/>
    <col collapsed="false" customWidth="true" hidden="false" outlineLevel="0" max="5" min="5" style="0" width="8.19"/>
    <col collapsed="false" customWidth="true" hidden="false" outlineLevel="0" max="6" min="6" style="0" width="10.28"/>
    <col collapsed="false" customWidth="true" hidden="false" outlineLevel="0" max="7" min="7" style="0" width="8.33"/>
    <col collapsed="false" customWidth="true" hidden="false" outlineLevel="0" max="8" min="8" style="0" width="11.25"/>
    <col collapsed="false" customWidth="true" hidden="false" outlineLevel="0" max="9" min="9" style="0" width="7.78"/>
    <col collapsed="false" customWidth="true" hidden="false" outlineLevel="0" max="10" min="10" style="0" width="9.72"/>
    <col collapsed="false" customWidth="true" hidden="false" outlineLevel="0" max="1025" min="11" style="0" width="8.67"/>
  </cols>
  <sheetData>
    <row r="1" s="1" customFormat="true" ht="17.35" hidden="false" customHeight="false" outlineLevel="0" collapsed="false">
      <c r="A1" s="1" t="s">
        <v>0</v>
      </c>
      <c r="I1" s="2" t="s">
        <v>1</v>
      </c>
      <c r="J1" s="1" t="n">
        <v>2016</v>
      </c>
    </row>
    <row r="2" s="4" customFormat="true" ht="15" hidden="false" customHeight="false" outlineLevel="0" collapsed="false">
      <c r="A2" s="3" t="s">
        <v>2</v>
      </c>
      <c r="B2" s="3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 t="s">
        <v>8</v>
      </c>
      <c r="J2" s="3"/>
    </row>
    <row r="3" s="6" customFormat="true" ht="12.8" hidden="false" customHeight="false" outlineLevel="0" collapsed="false">
      <c r="A3" s="5"/>
      <c r="B3" s="5" t="s">
        <v>9</v>
      </c>
      <c r="C3" s="5" t="s">
        <v>10</v>
      </c>
      <c r="D3" s="5" t="s">
        <v>10</v>
      </c>
      <c r="E3" s="5" t="s">
        <v>11</v>
      </c>
      <c r="F3" s="5" t="s">
        <v>12</v>
      </c>
      <c r="G3" s="5" t="s">
        <v>11</v>
      </c>
      <c r="H3" s="5" t="s">
        <v>13</v>
      </c>
      <c r="I3" s="5" t="s">
        <v>14</v>
      </c>
      <c r="J3" s="5" t="s">
        <v>15</v>
      </c>
    </row>
    <row r="4" s="9" customFormat="true" ht="12.8" hidden="false" customHeight="false" outlineLevel="0" collapsed="false">
      <c r="A4" s="7" t="s">
        <v>16</v>
      </c>
      <c r="B4" s="7" t="n">
        <v>577</v>
      </c>
      <c r="C4" s="7" t="n">
        <v>261.74</v>
      </c>
      <c r="D4" s="7"/>
      <c r="E4" s="7" t="n">
        <v>0.634</v>
      </c>
      <c r="F4" s="8" t="n">
        <f aca="false">C4*E4</f>
        <v>165.94316</v>
      </c>
      <c r="G4" s="7"/>
      <c r="H4" s="7"/>
      <c r="I4" s="7"/>
      <c r="J4" s="7"/>
    </row>
    <row r="5" s="9" customFormat="true" ht="12.8" hidden="false" customHeight="false" outlineLevel="0" collapsed="false">
      <c r="A5" s="7" t="s">
        <v>17</v>
      </c>
      <c r="B5" s="7" t="n">
        <v>1.76</v>
      </c>
      <c r="C5" s="7" t="n">
        <v>0.8</v>
      </c>
      <c r="D5" s="7"/>
      <c r="E5" s="7" t="n">
        <v>-1.1</v>
      </c>
      <c r="F5" s="8" t="n">
        <f aca="false">C5*E5</f>
        <v>-0.88</v>
      </c>
      <c r="G5" s="7"/>
      <c r="H5" s="7"/>
      <c r="I5" s="7"/>
      <c r="J5" s="7"/>
      <c r="K5" s="10"/>
    </row>
    <row r="6" s="9" customFormat="true" ht="12.8" hidden="false" customHeight="false" outlineLevel="0" collapsed="false">
      <c r="A6" s="7" t="s">
        <v>18</v>
      </c>
      <c r="B6" s="7" t="n">
        <v>5</v>
      </c>
      <c r="C6" s="7" t="n">
        <v>2.3</v>
      </c>
      <c r="D6" s="7"/>
      <c r="E6" s="7" t="n">
        <v>-1.1</v>
      </c>
      <c r="F6" s="8" t="n">
        <f aca="false">C6*E6</f>
        <v>-2.53</v>
      </c>
      <c r="G6" s="7"/>
      <c r="H6" s="7"/>
      <c r="I6" s="7"/>
      <c r="J6" s="7"/>
      <c r="K6" s="10"/>
    </row>
    <row r="7" s="9" customFormat="true" ht="12.8" hidden="false" customHeight="false" outlineLevel="0" collapsed="false">
      <c r="A7" s="7" t="s">
        <v>19</v>
      </c>
      <c r="B7" s="7" t="n">
        <v>1</v>
      </c>
      <c r="C7" s="7" t="n">
        <v>0.45</v>
      </c>
      <c r="D7" s="7"/>
      <c r="E7" s="7" t="n">
        <v>-1.1</v>
      </c>
      <c r="F7" s="8" t="n">
        <f aca="false">C7*E7</f>
        <v>-0.495</v>
      </c>
      <c r="G7" s="7"/>
      <c r="H7" s="7"/>
      <c r="I7" s="7"/>
      <c r="J7" s="7"/>
    </row>
    <row r="8" s="9" customFormat="true" ht="12.8" hidden="false" customHeight="false" outlineLevel="0" collapsed="false">
      <c r="A8" s="7" t="s">
        <v>20</v>
      </c>
      <c r="B8" s="7" t="n">
        <v>261</v>
      </c>
      <c r="C8" s="7" t="n">
        <v>118.3</v>
      </c>
      <c r="D8" s="7"/>
      <c r="E8" s="7" t="n">
        <v>0.15</v>
      </c>
      <c r="F8" s="8" t="n">
        <f aca="false">C8*E8</f>
        <v>17.745</v>
      </c>
      <c r="G8" s="7"/>
      <c r="H8" s="7"/>
      <c r="I8" s="7"/>
      <c r="J8" s="7"/>
    </row>
    <row r="9" s="9" customFormat="true" ht="12.8" hidden="false" customHeight="false" outlineLevel="0" collapsed="false">
      <c r="A9" s="7" t="s">
        <v>21</v>
      </c>
      <c r="B9" s="7" t="n">
        <v>88</v>
      </c>
      <c r="C9" s="7" t="n">
        <v>40</v>
      </c>
      <c r="D9" s="7"/>
      <c r="E9" s="7" t="n">
        <v>0.525</v>
      </c>
      <c r="F9" s="8" t="n">
        <f aca="false">C9*E9</f>
        <v>21</v>
      </c>
      <c r="G9" s="7"/>
      <c r="H9" s="7"/>
      <c r="I9" s="7"/>
      <c r="J9" s="7"/>
    </row>
    <row r="10" s="9" customFormat="true" ht="12.8" hidden="false" customHeight="false" outlineLevel="0" collapsed="false">
      <c r="A10" s="7" t="s">
        <v>22</v>
      </c>
      <c r="B10" s="7" t="n">
        <v>2.2</v>
      </c>
      <c r="C10" s="7" t="n">
        <v>1</v>
      </c>
      <c r="D10" s="7"/>
      <c r="E10" s="7" t="n">
        <v>0.525</v>
      </c>
      <c r="F10" s="8" t="n">
        <f aca="false">C10*E10</f>
        <v>0.525</v>
      </c>
      <c r="G10" s="7"/>
      <c r="H10" s="7"/>
      <c r="I10" s="7"/>
      <c r="J10" s="7"/>
    </row>
    <row r="11" s="9" customFormat="true" ht="12.8" hidden="false" customHeight="false" outlineLevel="0" collapsed="false">
      <c r="A11" s="7" t="s">
        <v>23</v>
      </c>
      <c r="B11" s="7" t="n">
        <v>21</v>
      </c>
      <c r="C11" s="7" t="n">
        <v>9.5</v>
      </c>
      <c r="D11" s="7"/>
      <c r="E11" s="7" t="n">
        <v>0.65</v>
      </c>
      <c r="F11" s="8" t="n">
        <f aca="false">C11*E11</f>
        <v>6.175</v>
      </c>
      <c r="G11" s="7"/>
      <c r="H11" s="7"/>
      <c r="I11" s="7"/>
      <c r="J11" s="7"/>
    </row>
    <row r="12" s="9" customFormat="true" ht="12.8" hidden="false" customHeight="false" outlineLevel="0" collapsed="false">
      <c r="A12" s="7" t="s">
        <v>24</v>
      </c>
      <c r="B12" s="7"/>
      <c r="C12" s="7" t="n">
        <v>0</v>
      </c>
      <c r="D12" s="7"/>
      <c r="E12" s="7" t="n">
        <v>-1.84</v>
      </c>
      <c r="F12" s="8" t="n">
        <f aca="false">C12*E12</f>
        <v>-0</v>
      </c>
      <c r="G12" s="7"/>
      <c r="H12" s="7"/>
      <c r="I12" s="7"/>
      <c r="J12" s="7"/>
    </row>
    <row r="13" s="9" customFormat="true" ht="12.8" hidden="false" customHeight="false" outlineLevel="0" collapsed="false">
      <c r="A13" s="7" t="s">
        <v>25</v>
      </c>
      <c r="B13" s="7" t="n">
        <v>6.61</v>
      </c>
      <c r="C13" s="7" t="n">
        <v>3</v>
      </c>
      <c r="D13" s="7"/>
      <c r="E13" s="7" t="n">
        <v>4.243</v>
      </c>
      <c r="F13" s="8" t="n">
        <f aca="false">C13*E13</f>
        <v>12.729</v>
      </c>
      <c r="G13" s="7"/>
      <c r="H13" s="7"/>
      <c r="I13" s="7"/>
      <c r="J13" s="7"/>
    </row>
    <row r="14" s="9" customFormat="true" ht="12.8" hidden="false" customHeight="false" outlineLevel="0" collapsed="false">
      <c r="A14" s="7" t="s">
        <v>26</v>
      </c>
      <c r="B14" s="7" t="n">
        <v>18</v>
      </c>
      <c r="C14" s="7" t="n">
        <v>8.2</v>
      </c>
      <c r="D14" s="7"/>
      <c r="E14" s="7" t="n">
        <v>0.2</v>
      </c>
      <c r="F14" s="8" t="n">
        <f aca="false">C14*E14</f>
        <v>1.64</v>
      </c>
      <c r="G14" s="7"/>
      <c r="H14" s="11" t="s">
        <v>27</v>
      </c>
      <c r="I14" s="7"/>
      <c r="J14" s="7"/>
    </row>
    <row r="15" s="9" customFormat="true" ht="12.8" hidden="false" customHeight="false" outlineLevel="0" collapsed="false">
      <c r="A15" s="7" t="s">
        <v>28</v>
      </c>
      <c r="B15" s="7" t="n">
        <v>14</v>
      </c>
      <c r="C15" s="7" t="n">
        <v>6.36</v>
      </c>
      <c r="D15" s="7"/>
      <c r="E15" s="7" t="n">
        <v>-0.65</v>
      </c>
      <c r="F15" s="8" t="n">
        <f aca="false">C15*E15</f>
        <v>-4.134</v>
      </c>
      <c r="G15" s="7"/>
      <c r="H15" s="11" t="s">
        <v>29</v>
      </c>
      <c r="I15" s="7"/>
      <c r="J15" s="7"/>
    </row>
    <row r="16" s="9" customFormat="true" ht="12.8" hidden="false" customHeight="false" outlineLevel="0" collapsed="false">
      <c r="A16" s="7" t="s">
        <v>30</v>
      </c>
      <c r="B16" s="7" t="n">
        <v>169</v>
      </c>
      <c r="C16" s="8" t="n">
        <f aca="false">B16*0.45359</f>
        <v>76.65671</v>
      </c>
      <c r="D16" s="7"/>
      <c r="E16" s="7" t="n">
        <v>-0.65</v>
      </c>
      <c r="F16" s="8" t="n">
        <f aca="false">C16*E16</f>
        <v>-49.8268615</v>
      </c>
      <c r="G16" s="7"/>
      <c r="H16" s="7"/>
      <c r="I16" s="7"/>
      <c r="J16" s="7"/>
      <c r="P16" s="7"/>
    </row>
    <row r="17" s="9" customFormat="true" ht="12.8" hidden="false" customHeight="false" outlineLevel="0" collapsed="false">
      <c r="A17" s="7"/>
      <c r="B17" s="7"/>
      <c r="C17" s="7"/>
      <c r="D17" s="7"/>
      <c r="E17" s="7"/>
      <c r="F17" s="8"/>
      <c r="G17" s="7"/>
      <c r="H17" s="7"/>
      <c r="I17" s="7"/>
      <c r="J17" s="7"/>
      <c r="P17" s="12"/>
    </row>
    <row r="18" s="9" customFormat="true" ht="12.8" hidden="false" customHeight="false" outlineLevel="0" collapsed="false">
      <c r="A18" s="7" t="s">
        <v>31</v>
      </c>
      <c r="B18" s="7" t="n">
        <f aca="false">B4+B5+B6+B7+B10+B11+B13</f>
        <v>614.57</v>
      </c>
      <c r="C18" s="7" t="n">
        <f aca="false">C4+C5+C6+C7+C10+C11+C13</f>
        <v>278.79</v>
      </c>
      <c r="D18" s="7" t="n">
        <v>380</v>
      </c>
      <c r="E18" s="7"/>
      <c r="F18" s="8" t="n">
        <f aca="false">F4+F5+F6+F7+F10+F11+F13</f>
        <v>181.46716</v>
      </c>
      <c r="G18" s="7" t="n">
        <f aca="false">F18/C18</f>
        <v>0.650909860468453</v>
      </c>
      <c r="H18" s="7"/>
      <c r="I18" s="7"/>
      <c r="J18" s="7"/>
    </row>
    <row r="19" s="9" customFormat="true" ht="12.8" hidden="false" customHeight="false" outlineLevel="0" collapsed="false">
      <c r="A19" s="7" t="s">
        <v>32</v>
      </c>
      <c r="B19" s="7" t="n">
        <f aca="false">B18+B15+B16</f>
        <v>797.57</v>
      </c>
      <c r="C19" s="7" t="n">
        <f aca="false">C18+C15+C16</f>
        <v>361.80671</v>
      </c>
      <c r="D19" s="7" t="n">
        <v>380</v>
      </c>
      <c r="E19" s="7"/>
      <c r="F19" s="8" t="n">
        <f aca="false">F18+F15+F16</f>
        <v>127.5062985</v>
      </c>
      <c r="G19" s="13" t="n">
        <f aca="false">F19/C19</f>
        <v>0.352415516284925</v>
      </c>
      <c r="H19" s="8" t="n">
        <f aca="false">(G19-0.23)/0.00145</f>
        <v>84.4244939896031</v>
      </c>
      <c r="I19" s="8" t="n">
        <f aca="false">C19/10.5</f>
        <v>34.4577819047619</v>
      </c>
      <c r="J19" s="8" t="n">
        <f aca="false">C19/(113.02*0.45359)</f>
        <v>7.05761303571025</v>
      </c>
    </row>
    <row r="20" s="9" customFormat="true" ht="12.8" hidden="false" customHeight="false" outlineLevel="0" collapsed="false">
      <c r="A20" s="7" t="s">
        <v>33</v>
      </c>
      <c r="B20" s="7" t="n">
        <f aca="false">B19+B14</f>
        <v>815.57</v>
      </c>
      <c r="C20" s="7" t="n">
        <f aca="false">C19+C14</f>
        <v>370.00671</v>
      </c>
      <c r="D20" s="7" t="n">
        <v>380</v>
      </c>
      <c r="E20" s="7"/>
      <c r="F20" s="8" t="n">
        <f aca="false">F19+F14</f>
        <v>129.1462985</v>
      </c>
      <c r="G20" s="13" t="n">
        <f aca="false">F20/C20</f>
        <v>0.349037720153778</v>
      </c>
      <c r="H20" s="8" t="n">
        <f aca="false">(G20-0.23)/0.00145</f>
        <v>82.0949794163984</v>
      </c>
      <c r="I20" s="8" t="n">
        <f aca="false">C20/10.5</f>
        <v>35.2387342857143</v>
      </c>
      <c r="J20" s="8" t="n">
        <f aca="false">C20/(113.02*0.45359)</f>
        <v>7.21756702576429</v>
      </c>
    </row>
    <row r="21" s="9" customFormat="true" ht="12.8" hidden="false" customHeight="false" outlineLevel="0" collapsed="false">
      <c r="A21" s="7" t="s">
        <v>34</v>
      </c>
      <c r="B21" s="7" t="n">
        <f aca="false">B19+B8</f>
        <v>1058.57</v>
      </c>
      <c r="C21" s="7" t="n">
        <f aca="false">C19+C8</f>
        <v>480.10671</v>
      </c>
      <c r="D21" s="7" t="n">
        <v>505</v>
      </c>
      <c r="E21" s="7"/>
      <c r="F21" s="8" t="n">
        <f aca="false">F19+F8</f>
        <v>145.2512985</v>
      </c>
      <c r="G21" s="13" t="n">
        <f aca="false">F21/C21</f>
        <v>0.302539613537165</v>
      </c>
      <c r="H21" s="8" t="n">
        <f aca="false">(G21-0.23)/0.00145</f>
        <v>50.0273196808038</v>
      </c>
      <c r="I21" s="8" t="n">
        <f aca="false">C21/10.5</f>
        <v>45.7244485714286</v>
      </c>
      <c r="J21" s="8" t="n">
        <f aca="false">C21/(113.02*0.45359)</f>
        <v>9.36524194100203</v>
      </c>
    </row>
    <row r="22" s="9" customFormat="true" ht="12.8" hidden="false" customHeight="false" outlineLevel="0" collapsed="false">
      <c r="A22" s="7" t="s">
        <v>35</v>
      </c>
      <c r="B22" s="7" t="n">
        <f aca="false">B21+B14</f>
        <v>1076.57</v>
      </c>
      <c r="C22" s="7" t="n">
        <f aca="false">C21+C14</f>
        <v>488.30671</v>
      </c>
      <c r="D22" s="7" t="n">
        <v>505</v>
      </c>
      <c r="E22" s="7"/>
      <c r="F22" s="8" t="n">
        <f aca="false">F21+F14</f>
        <v>146.8912985</v>
      </c>
      <c r="G22" s="13" t="n">
        <f aca="false">F22/C22</f>
        <v>0.30081769406773</v>
      </c>
      <c r="H22" s="8" t="n">
        <f aca="false">(G22-0.23)/0.00145</f>
        <v>48.8397890122279</v>
      </c>
      <c r="I22" s="8" t="n">
        <f aca="false">C22/10.5</f>
        <v>46.505400952381</v>
      </c>
      <c r="J22" s="8" t="n">
        <f aca="false">C22/(113.02*0.45359)</f>
        <v>9.52519593105607</v>
      </c>
    </row>
    <row r="23" s="9" customFormat="true" ht="12.8" hidden="false" customHeight="false" outlineLevel="0" collapsed="false">
      <c r="A23" s="7" t="s">
        <v>36</v>
      </c>
      <c r="B23" s="7" t="n">
        <f aca="false">B22+B9</f>
        <v>1164.57</v>
      </c>
      <c r="C23" s="7" t="n">
        <f aca="false">C21+C9+C10</f>
        <v>521.10671</v>
      </c>
      <c r="D23" s="7" t="n">
        <v>505</v>
      </c>
      <c r="E23" s="7"/>
      <c r="F23" s="8" t="n">
        <f aca="false">F21+F9+F10</f>
        <v>166.7762985</v>
      </c>
      <c r="G23" s="13" t="n">
        <f aca="false">F23/C23</f>
        <v>0.320042508184168</v>
      </c>
      <c r="H23" s="8" t="n">
        <f aca="false">(G23-0.23)/0.00145</f>
        <v>62.098281506323</v>
      </c>
      <c r="I23" s="8" t="n">
        <f aca="false">C23/10.5</f>
        <v>49.6292104761905</v>
      </c>
      <c r="J23" s="8" t="n">
        <f aca="false">C23/(113.02*0.45359)</f>
        <v>10.1650118912722</v>
      </c>
    </row>
    <row r="24" customFormat="false" ht="10.5" hidden="false" customHeight="false" outlineLevel="0" collapsed="false"/>
    <row r="25" customFormat="false" ht="10.5" hidden="false" customHeight="false" outlineLevel="0" collapsed="false"/>
    <row r="26" customFormat="false" ht="10.5" hidden="false" customHeight="false" outlineLevel="0" collapsed="false"/>
    <row r="27" customFormat="false" ht="10.5" hidden="false" customHeight="false" outlineLevel="0" collapsed="false"/>
    <row r="28" customFormat="false" ht="10.5" hidden="false" customHeight="false" outlineLevel="0" collapsed="false"/>
    <row r="29" customFormat="false" ht="10.5" hidden="false" customHeight="false" outlineLevel="0" collapsed="false"/>
  </sheetData>
  <mergeCells count="2">
    <mergeCell ref="G2:H2"/>
    <mergeCell ref="I2:J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LibreOffice/6.0.7.3$Windows_X86_64 LibreOffice_project/dc89aa7a9eabfd848af146d5086077aeed2ae4a5</Application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1997-08-02T02:10:10Z</dcterms:created>
  <dc:creator>Douglas Cline</dc:creator>
  <dc:description/>
  <dc:language>en-US</dc:language>
  <cp:lastModifiedBy/>
  <cp:lastPrinted>2016-06-20T18:42:19Z</cp:lastPrinted>
  <dcterms:modified xsi:type="dcterms:W3CDTF">2019-01-10T11:56:10Z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University of Rochester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